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25"/>
  </bookViews>
  <sheets>
    <sheet name="事業期間別 外注割合別事業収支" sheetId="1" r:id="rId1"/>
    <sheet name="年間推移(10年 15年）" sheetId="2" r:id="rId2"/>
  </sheets>
  <definedNames>
    <definedName name="_xlnm.Print_Area" localSheetId="0">'事業期間別 外注割合別事業収支'!$A$1:$U$27</definedName>
    <definedName name="_xlnm.Print_Area" localSheetId="1">'年間推移(10年 15年）'!$A$1:$S$66</definedName>
  </definedNames>
  <calcPr calcId="145621"/>
</workbook>
</file>

<file path=xl/calcChain.xml><?xml version="1.0" encoding="utf-8"?>
<calcChain xmlns="http://schemas.openxmlformats.org/spreadsheetml/2006/main">
  <c r="N6" i="1" l="1"/>
  <c r="N4" i="1"/>
  <c r="N5" i="1" l="1"/>
  <c r="P18" i="2" s="1"/>
  <c r="T44" i="2" l="1"/>
  <c r="Q5" i="1" l="1"/>
  <c r="Q4" i="1"/>
  <c r="Q6" i="1" l="1"/>
  <c r="Q7" i="1" s="1"/>
  <c r="D12" i="2" l="1"/>
  <c r="D11" i="2"/>
  <c r="D5" i="2"/>
  <c r="E5" i="2" s="1"/>
  <c r="D6" i="2"/>
  <c r="N11" i="2" l="1"/>
  <c r="Q11" i="2"/>
  <c r="R11" i="2"/>
  <c r="O11" i="2"/>
  <c r="P11" i="2"/>
  <c r="M6" i="2"/>
  <c r="E6" i="2"/>
  <c r="L6" i="2"/>
  <c r="K6" i="2"/>
  <c r="J6" i="2"/>
  <c r="I6" i="2"/>
  <c r="H6" i="2"/>
  <c r="G6" i="2"/>
  <c r="F6" i="2"/>
  <c r="H5" i="2"/>
  <c r="G5" i="2"/>
  <c r="F5" i="2"/>
  <c r="M5" i="2"/>
  <c r="L5" i="2"/>
  <c r="K5" i="2"/>
  <c r="J5" i="2"/>
  <c r="I5" i="2"/>
  <c r="K10" i="1"/>
  <c r="K11" i="1" l="1"/>
  <c r="E4" i="2" s="1"/>
  <c r="E8" i="2" s="1"/>
  <c r="K14" i="1"/>
  <c r="R10" i="2" s="1"/>
  <c r="R13" i="2" s="1"/>
  <c r="K12" i="1"/>
  <c r="G4" i="2" s="1"/>
  <c r="K13" i="1"/>
  <c r="D4" i="2"/>
  <c r="S5" i="2"/>
  <c r="S6" i="2"/>
  <c r="P12" i="2"/>
  <c r="H12" i="2"/>
  <c r="O12" i="2"/>
  <c r="G12" i="2"/>
  <c r="N12" i="2"/>
  <c r="F12" i="2"/>
  <c r="M12" i="2"/>
  <c r="E12" i="2"/>
  <c r="L12" i="2"/>
  <c r="K12" i="2"/>
  <c r="R12" i="2"/>
  <c r="R14" i="2" s="1"/>
  <c r="J12" i="2"/>
  <c r="Q12" i="2"/>
  <c r="I12" i="2"/>
  <c r="J11" i="2"/>
  <c r="I11" i="2"/>
  <c r="H11" i="2"/>
  <c r="G11" i="2"/>
  <c r="F11" i="2"/>
  <c r="M11" i="2"/>
  <c r="E11" i="2"/>
  <c r="L11" i="2"/>
  <c r="K11" i="2"/>
  <c r="E4" i="1" l="1"/>
  <c r="G10" i="2"/>
  <c r="G14" i="2" s="1"/>
  <c r="H4" i="2"/>
  <c r="I4" i="2"/>
  <c r="N10" i="2"/>
  <c r="N14" i="2" s="1"/>
  <c r="G8" i="2"/>
  <c r="D10" i="2"/>
  <c r="D8" i="2"/>
  <c r="D7" i="2"/>
  <c r="F4" i="2"/>
  <c r="E10" i="2"/>
  <c r="E14" i="2" s="1"/>
  <c r="E7" i="2"/>
  <c r="G7" i="2"/>
  <c r="S12" i="2"/>
  <c r="S11" i="2"/>
  <c r="G13" i="2" l="1"/>
  <c r="E6" i="1"/>
  <c r="E5" i="1"/>
  <c r="E7" i="1"/>
  <c r="J4" i="2"/>
  <c r="I10" i="2"/>
  <c r="I8" i="2"/>
  <c r="I7" i="2"/>
  <c r="H10" i="2"/>
  <c r="H8" i="2"/>
  <c r="H7" i="2"/>
  <c r="E13" i="2"/>
  <c r="F8" i="2"/>
  <c r="F7" i="2"/>
  <c r="D14" i="2"/>
  <c r="D13" i="2"/>
  <c r="F10" i="2"/>
  <c r="Q10" i="2"/>
  <c r="O10" i="2"/>
  <c r="P10" i="2"/>
  <c r="N13" i="2"/>
  <c r="E9" i="1" l="1"/>
  <c r="E8" i="1"/>
  <c r="P13" i="2"/>
  <c r="P14" i="2"/>
  <c r="O13" i="2"/>
  <c r="O14" i="2"/>
  <c r="I13" i="2"/>
  <c r="I14" i="2"/>
  <c r="Q13" i="2"/>
  <c r="Q14" i="2"/>
  <c r="H13" i="2"/>
  <c r="H14" i="2"/>
  <c r="M4" i="2"/>
  <c r="J10" i="2"/>
  <c r="L4" i="2"/>
  <c r="K4" i="2"/>
  <c r="J7" i="2"/>
  <c r="J8" i="2"/>
  <c r="F13" i="2"/>
  <c r="F14" i="2"/>
  <c r="E10" i="1" l="1"/>
  <c r="E12" i="1"/>
  <c r="E11" i="1"/>
  <c r="L10" i="2"/>
  <c r="L7" i="2"/>
  <c r="L8" i="2"/>
  <c r="K10" i="2"/>
  <c r="K7" i="2"/>
  <c r="K8" i="2"/>
  <c r="S4" i="2"/>
  <c r="J14" i="2"/>
  <c r="J13" i="2"/>
  <c r="M10" i="2"/>
  <c r="M7" i="2"/>
  <c r="M8" i="2"/>
  <c r="E13" i="1" l="1"/>
  <c r="E14" i="1"/>
  <c r="E15" i="1"/>
  <c r="S10" i="2"/>
  <c r="S7" i="2"/>
  <c r="S8" i="2"/>
  <c r="L14" i="2"/>
  <c r="L13" i="2"/>
  <c r="M14" i="2"/>
  <c r="M13" i="2"/>
  <c r="K13" i="2"/>
  <c r="K14" i="2"/>
  <c r="S14" i="2" l="1"/>
  <c r="S13" i="2"/>
  <c r="I17" i="1"/>
  <c r="C4" i="1" l="1"/>
  <c r="C7" i="1" s="1"/>
  <c r="D7" i="1" s="1"/>
  <c r="F7" i="1" s="1"/>
  <c r="K18" i="1"/>
  <c r="K17" i="1"/>
  <c r="D4" i="1" l="1"/>
  <c r="F4" i="1" s="1"/>
  <c r="C15" i="1"/>
  <c r="D15" i="1" s="1"/>
  <c r="F15" i="1" s="1"/>
  <c r="C5" i="1"/>
  <c r="D5" i="1" s="1"/>
  <c r="F5" i="1" s="1"/>
  <c r="C11" i="1"/>
  <c r="D11" i="1" s="1"/>
  <c r="F11" i="1" s="1"/>
  <c r="C14" i="1"/>
  <c r="D14" i="1" s="1"/>
  <c r="F14" i="1" s="1"/>
  <c r="C8" i="1"/>
  <c r="D8" i="1" s="1"/>
  <c r="F8" i="1" s="1"/>
  <c r="C6" i="1"/>
  <c r="D6" i="1" s="1"/>
  <c r="F6" i="1" s="1"/>
  <c r="C9" i="1"/>
  <c r="D9" i="1" s="1"/>
  <c r="F9" i="1" s="1"/>
  <c r="C13" i="1"/>
  <c r="D13" i="1" s="1"/>
  <c r="F13" i="1" s="1"/>
  <c r="C10" i="1"/>
  <c r="D10" i="1" s="1"/>
  <c r="F10" i="1" s="1"/>
  <c r="C12" i="1"/>
  <c r="D12" i="1" s="1"/>
  <c r="F12" i="1" s="1"/>
</calcChain>
</file>

<file path=xl/sharedStrings.xml><?xml version="1.0" encoding="utf-8"?>
<sst xmlns="http://schemas.openxmlformats.org/spreadsheetml/2006/main" count="137" uniqueCount="89">
  <si>
    <t>3年間</t>
    <rPh sb="1" eb="3">
      <t>ネンカン</t>
    </rPh>
    <phoneticPr fontId="2"/>
  </si>
  <si>
    <t>5年間</t>
    <rPh sb="1" eb="3">
      <t>ネンカン</t>
    </rPh>
    <phoneticPr fontId="2"/>
  </si>
  <si>
    <t>10年間</t>
    <rPh sb="2" eb="4">
      <t>ネンカン</t>
    </rPh>
    <phoneticPr fontId="2"/>
  </si>
  <si>
    <t>15年間</t>
    <rPh sb="2" eb="3">
      <t>ネン</t>
    </rPh>
    <rPh sb="3" eb="4">
      <t>カン</t>
    </rPh>
    <phoneticPr fontId="2"/>
  </si>
  <si>
    <t>単位：円</t>
    <rPh sb="0" eb="2">
      <t>タンイ</t>
    </rPh>
    <rPh sb="3" eb="4">
      <t>エン</t>
    </rPh>
    <phoneticPr fontId="2"/>
  </si>
  <si>
    <t>①</t>
    <phoneticPr fontId="2"/>
  </si>
  <si>
    <t>意向調査</t>
    <rPh sb="0" eb="2">
      <t>イコウ</t>
    </rPh>
    <rPh sb="2" eb="4">
      <t>チョウサ</t>
    </rPh>
    <phoneticPr fontId="2"/>
  </si>
  <si>
    <t>②</t>
    <phoneticPr fontId="2"/>
  </si>
  <si>
    <t>③</t>
    <phoneticPr fontId="2"/>
  </si>
  <si>
    <t>集積計画</t>
    <rPh sb="0" eb="2">
      <t>シュウセキ</t>
    </rPh>
    <rPh sb="2" eb="4">
      <t>ケイカク</t>
    </rPh>
    <phoneticPr fontId="2"/>
  </si>
  <si>
    <t>その他</t>
    <rPh sb="2" eb="3">
      <t>タ</t>
    </rPh>
    <phoneticPr fontId="2"/>
  </si>
  <si>
    <t>@</t>
    <phoneticPr fontId="2"/>
  </si>
  <si>
    <t>円</t>
    <rPh sb="0" eb="1">
      <t>エン</t>
    </rPh>
    <phoneticPr fontId="2"/>
  </si>
  <si>
    <t>×</t>
    <phoneticPr fontId="2"/>
  </si>
  <si>
    <t>筆</t>
    <rPh sb="0" eb="1">
      <t>フデ</t>
    </rPh>
    <phoneticPr fontId="2"/>
  </si>
  <si>
    <t>人</t>
    <rPh sb="0" eb="1">
      <t>ニン</t>
    </rPh>
    <phoneticPr fontId="2"/>
  </si>
  <si>
    <t>④</t>
    <phoneticPr fontId="2"/>
  </si>
  <si>
    <t>1年</t>
    <rPh sb="1" eb="2">
      <t>ネン</t>
    </rPh>
    <phoneticPr fontId="2"/>
  </si>
  <si>
    <t>10年目</t>
    <rPh sb="2" eb="4">
      <t>ネンメ</t>
    </rPh>
    <phoneticPr fontId="2"/>
  </si>
  <si>
    <t>15年目</t>
    <rPh sb="2" eb="4">
      <t>ネンメ</t>
    </rPh>
    <phoneticPr fontId="2"/>
  </si>
  <si>
    <t>積算</t>
    <rPh sb="0" eb="2">
      <t>セキサン</t>
    </rPh>
    <phoneticPr fontId="2"/>
  </si>
  <si>
    <t>期間</t>
    <rPh sb="0" eb="2">
      <t>キカン</t>
    </rPh>
    <phoneticPr fontId="2"/>
  </si>
  <si>
    <t>＝</t>
    <phoneticPr fontId="2"/>
  </si>
  <si>
    <t>合計</t>
    <rPh sb="0" eb="2">
      <t>ゴウケイ</t>
    </rPh>
    <phoneticPr fontId="2"/>
  </si>
  <si>
    <t>←R1年度、譲与額</t>
    <rPh sb="3" eb="4">
      <t>ネン</t>
    </rPh>
    <rPh sb="4" eb="5">
      <t>ド</t>
    </rPh>
    <rPh sb="6" eb="8">
      <t>ジョウヨ</t>
    </rPh>
    <rPh sb="8" eb="9">
      <t>ガク</t>
    </rPh>
    <phoneticPr fontId="2"/>
  </si>
  <si>
    <t>年間譲与（円/年）</t>
    <rPh sb="0" eb="2">
      <t>ネンカン</t>
    </rPh>
    <rPh sb="2" eb="4">
      <t>ジョウヨ</t>
    </rPh>
    <rPh sb="5" eb="6">
      <t>エン</t>
    </rPh>
    <rPh sb="7" eb="8">
      <t>ネン</t>
    </rPh>
    <phoneticPr fontId="2"/>
  </si>
  <si>
    <t>外部委託率（％）</t>
    <rPh sb="0" eb="2">
      <t>ガイブ</t>
    </rPh>
    <rPh sb="2" eb="4">
      <t>イタク</t>
    </rPh>
    <rPh sb="4" eb="5">
      <t>リツ</t>
    </rPh>
    <phoneticPr fontId="2"/>
  </si>
  <si>
    <t>事業期間</t>
    <rPh sb="0" eb="2">
      <t>ジギョウ</t>
    </rPh>
    <rPh sb="2" eb="4">
      <t>キカン</t>
    </rPh>
    <phoneticPr fontId="2"/>
  </si>
  <si>
    <t>※入力項目</t>
    <rPh sb="1" eb="3">
      <t>ニュウリョク</t>
    </rPh>
    <rPh sb="3" eb="5">
      <t>コウモク</t>
    </rPh>
    <phoneticPr fontId="2"/>
  </si>
  <si>
    <t>森林所有者総計</t>
    <rPh sb="0" eb="2">
      <t>シンリン</t>
    </rPh>
    <rPh sb="2" eb="5">
      <t>ショユウシャ</t>
    </rPh>
    <rPh sb="5" eb="7">
      <t>ソウケイ</t>
    </rPh>
    <phoneticPr fontId="2"/>
  </si>
  <si>
    <t>R1年度譲与額</t>
    <rPh sb="2" eb="3">
      <t>ネン</t>
    </rPh>
    <rPh sb="3" eb="4">
      <t>ド</t>
    </rPh>
    <rPh sb="4" eb="6">
      <t>ジョウヨ</t>
    </rPh>
    <rPh sb="6" eb="7">
      <t>ガク</t>
    </rPh>
    <phoneticPr fontId="2"/>
  </si>
  <si>
    <t>※調整項目</t>
    <rPh sb="1" eb="3">
      <t>チョウセイ</t>
    </rPh>
    <rPh sb="3" eb="5">
      <t>コウモク</t>
    </rPh>
    <phoneticPr fontId="2"/>
  </si>
  <si>
    <t>（％）</t>
    <phoneticPr fontId="2"/>
  </si>
  <si>
    <t>ha</t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</si>
  <si>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</si>
  <si>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</si>
  <si>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</si>
  <si>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</si>
  <si>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</si>
  <si>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</si>
  <si>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</si>
  <si>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</si>
  <si>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</si>
  <si>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</si>
  <si>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</si>
  <si>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</si>
  <si>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</si>
  <si>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</si>
  <si>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</si>
  <si>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環境贈与税収入</t>
    <rPh sb="0" eb="2">
      <t>カンキョウ</t>
    </rPh>
    <rPh sb="2" eb="5">
      <t>ゾウヨゼイ</t>
    </rPh>
    <rPh sb="5" eb="7">
      <t>シュウニュウ</t>
    </rPh>
    <phoneticPr fontId="2"/>
  </si>
  <si>
    <t>合計</t>
    <rPh sb="0" eb="2">
      <t>ゴウケイ</t>
    </rPh>
    <phoneticPr fontId="2"/>
  </si>
  <si>
    <t>管理制度作業支出（50%外注）</t>
    <rPh sb="0" eb="2">
      <t>カンリ</t>
    </rPh>
    <rPh sb="2" eb="4">
      <t>セイド</t>
    </rPh>
    <rPh sb="4" eb="6">
      <t>サギョウ</t>
    </rPh>
    <rPh sb="6" eb="8">
      <t>シシュツ</t>
    </rPh>
    <rPh sb="12" eb="14">
      <t>ガイチュウ</t>
    </rPh>
    <phoneticPr fontId="2"/>
  </si>
  <si>
    <t>管理制度作業支出（100%外注）</t>
    <rPh sb="0" eb="2">
      <t>カンリ</t>
    </rPh>
    <rPh sb="2" eb="4">
      <t>セイド</t>
    </rPh>
    <rPh sb="4" eb="6">
      <t>サギョウ</t>
    </rPh>
    <rPh sb="6" eb="8">
      <t>シシュツ</t>
    </rPh>
    <rPh sb="13" eb="15">
      <t>ガイチュウ</t>
    </rPh>
    <phoneticPr fontId="2"/>
  </si>
  <si>
    <t>管理制度以外支出可能額（50％外注）</t>
    <rPh sb="0" eb="2">
      <t>カンリ</t>
    </rPh>
    <rPh sb="2" eb="4">
      <t>セイド</t>
    </rPh>
    <rPh sb="4" eb="6">
      <t>イガイ</t>
    </rPh>
    <rPh sb="6" eb="8">
      <t>シシュツ</t>
    </rPh>
    <rPh sb="8" eb="11">
      <t>カノウガク</t>
    </rPh>
    <rPh sb="15" eb="17">
      <t>ガイチュウ</t>
    </rPh>
    <phoneticPr fontId="2"/>
  </si>
  <si>
    <t>管理制度以外支出可能額（100％外注）</t>
    <rPh sb="0" eb="2">
      <t>カンリ</t>
    </rPh>
    <rPh sb="2" eb="4">
      <t>セイド</t>
    </rPh>
    <rPh sb="4" eb="6">
      <t>イガイ</t>
    </rPh>
    <rPh sb="6" eb="8">
      <t>シシュツ</t>
    </rPh>
    <rPh sb="8" eb="11">
      <t>カノウガク</t>
    </rPh>
    <rPh sb="16" eb="18">
      <t>ガイチュウ</t>
    </rPh>
    <phoneticPr fontId="2"/>
  </si>
  <si>
    <t>人工林面積（事業条件合致分）</t>
    <rPh sb="0" eb="3">
      <t>ジンコウリン</t>
    </rPh>
    <rPh sb="3" eb="5">
      <t>メンセキ</t>
    </rPh>
    <rPh sb="6" eb="8">
      <t>ジギョウ</t>
    </rPh>
    <rPh sb="8" eb="10">
      <t>ジョウケン</t>
    </rPh>
    <rPh sb="10" eb="12">
      <t>ガッチ</t>
    </rPh>
    <rPh sb="12" eb="13">
      <t>ブン</t>
    </rPh>
    <phoneticPr fontId="2"/>
  </si>
  <si>
    <t>人工林筆数（事業条件合致分）</t>
    <rPh sb="0" eb="3">
      <t>ジンコウリン</t>
    </rPh>
    <rPh sb="3" eb="4">
      <t>フデ</t>
    </rPh>
    <rPh sb="4" eb="5">
      <t>スウ</t>
    </rPh>
    <rPh sb="6" eb="8">
      <t>ジギョウ</t>
    </rPh>
    <rPh sb="8" eb="10">
      <t>ジョウケン</t>
    </rPh>
    <rPh sb="10" eb="12">
      <t>ガッチ</t>
    </rPh>
    <rPh sb="12" eb="13">
      <t>ブン</t>
    </rPh>
    <phoneticPr fontId="2"/>
  </si>
  <si>
    <t>上記人工林筆面積の内事業対象森林割合</t>
    <rPh sb="0" eb="2">
      <t>ジョウキ</t>
    </rPh>
    <rPh sb="2" eb="5">
      <t>ジンコウリン</t>
    </rPh>
    <rPh sb="5" eb="6">
      <t>フデ</t>
    </rPh>
    <rPh sb="6" eb="8">
      <t>メンセキ</t>
    </rPh>
    <rPh sb="9" eb="10">
      <t>ウチ</t>
    </rPh>
    <rPh sb="10" eb="12">
      <t>ジギョウ</t>
    </rPh>
    <rPh sb="12" eb="14">
      <t>タイショウ</t>
    </rPh>
    <rPh sb="14" eb="16">
      <t>シンリン</t>
    </rPh>
    <rPh sb="16" eb="18">
      <t>ワリアイ</t>
    </rPh>
    <phoneticPr fontId="2"/>
  </si>
  <si>
    <t>外注割合（％）</t>
    <rPh sb="0" eb="2">
      <t>ガイチュウ</t>
    </rPh>
    <rPh sb="2" eb="4">
      <t>ワリアイ</t>
    </rPh>
    <phoneticPr fontId="2"/>
  </si>
  <si>
    <t>事業期間</t>
    <rPh sb="0" eb="2">
      <t>ジギョウ</t>
    </rPh>
    <rPh sb="2" eb="4">
      <t>キカン</t>
    </rPh>
    <phoneticPr fontId="2"/>
  </si>
  <si>
    <t>R1</t>
    <phoneticPr fontId="2"/>
  </si>
  <si>
    <t>R2～R3</t>
    <phoneticPr fontId="2"/>
  </si>
  <si>
    <t>R4～R5</t>
    <phoneticPr fontId="2"/>
  </si>
  <si>
    <t>3年目</t>
    <rPh sb="1" eb="3">
      <t>ネンメ</t>
    </rPh>
    <phoneticPr fontId="2"/>
  </si>
  <si>
    <t>5年目</t>
    <rPh sb="1" eb="3">
      <t>ネンメ</t>
    </rPh>
    <phoneticPr fontId="2"/>
  </si>
  <si>
    <t>⑤</t>
    <phoneticPr fontId="2"/>
  </si>
  <si>
    <t>R6～R10</t>
    <phoneticPr fontId="2"/>
  </si>
  <si>
    <t>年間集約面積</t>
    <rPh sb="0" eb="2">
      <t>ネンカン</t>
    </rPh>
    <rPh sb="2" eb="4">
      <t>シュウヤク</t>
    </rPh>
    <rPh sb="4" eb="6">
      <t>メンセキ</t>
    </rPh>
    <phoneticPr fontId="2"/>
  </si>
  <si>
    <t>ha/年</t>
    <rPh sb="3" eb="4">
      <t>ネン</t>
    </rPh>
    <phoneticPr fontId="2"/>
  </si>
  <si>
    <t>事業期間</t>
    <rPh sb="0" eb="2">
      <t>ジギョウ</t>
    </rPh>
    <rPh sb="2" eb="4">
      <t>キカン</t>
    </rPh>
    <phoneticPr fontId="2"/>
  </si>
  <si>
    <t>年</t>
    <rPh sb="0" eb="1">
      <t>ネン</t>
    </rPh>
    <phoneticPr fontId="2"/>
  </si>
  <si>
    <t>●１事業コスト自治体総額</t>
    <rPh sb="2" eb="4">
      <t>ジギョウ</t>
    </rPh>
    <rPh sb="7" eb="10">
      <t>ジチタイ</t>
    </rPh>
    <rPh sb="10" eb="12">
      <t>ソウガク</t>
    </rPh>
    <phoneticPr fontId="2"/>
  </si>
  <si>
    <t>●２贈与税</t>
    <rPh sb="2" eb="5">
      <t>ゾウヨゼイ</t>
    </rPh>
    <phoneticPr fontId="2"/>
  </si>
  <si>
    <t>●３</t>
    <phoneticPr fontId="2"/>
  </si>
  <si>
    <t>R11～R15</t>
    <phoneticPr fontId="2"/>
  </si>
  <si>
    <t>森林経営管理制度・全市集積計画事業期間</t>
    <rPh sb="0" eb="2">
      <t>シンリン</t>
    </rPh>
    <rPh sb="2" eb="4">
      <t>ケイエイ</t>
    </rPh>
    <rPh sb="9" eb="11">
      <t>ゼンシ</t>
    </rPh>
    <rPh sb="11" eb="13">
      <t>シュウセキ</t>
    </rPh>
    <rPh sb="13" eb="15">
      <t>ケイカク</t>
    </rPh>
    <rPh sb="15" eb="17">
      <t>ジギョウ</t>
    </rPh>
    <rPh sb="17" eb="19">
      <t>キカン</t>
    </rPh>
    <phoneticPr fontId="2"/>
  </si>
  <si>
    <t>年</t>
    <rPh sb="0" eb="1">
      <t>ネン</t>
    </rPh>
    <phoneticPr fontId="2"/>
  </si>
  <si>
    <t>ha/年　集約化面積</t>
    <rPh sb="3" eb="4">
      <t>ネン</t>
    </rPh>
    <rPh sb="5" eb="8">
      <t>シュウヤクカ</t>
    </rPh>
    <rPh sb="8" eb="10">
      <t>メンセキ</t>
    </rPh>
    <phoneticPr fontId="2"/>
  </si>
  <si>
    <t>支出累計（集積事業コスト）</t>
    <rPh sb="0" eb="2">
      <t>シシュツ</t>
    </rPh>
    <rPh sb="2" eb="4">
      <t>ルイケイ</t>
    </rPh>
    <rPh sb="5" eb="7">
      <t>シュウセキ</t>
    </rPh>
    <rPh sb="7" eb="9">
      <t>ジギョウ</t>
    </rPh>
    <phoneticPr fontId="2"/>
  </si>
  <si>
    <t>実質支出累計(外生費）</t>
    <rPh sb="0" eb="2">
      <t>ジッシツ</t>
    </rPh>
    <rPh sb="2" eb="4">
      <t>シシュツ</t>
    </rPh>
    <rPh sb="4" eb="6">
      <t>ルイケイ</t>
    </rPh>
    <rPh sb="7" eb="8">
      <t>ソト</t>
    </rPh>
    <rPh sb="8" eb="9">
      <t>セイ</t>
    </rPh>
    <rPh sb="9" eb="10">
      <t>ヒ</t>
    </rPh>
    <phoneticPr fontId="2"/>
  </si>
  <si>
    <t>収入累計（環境贈与税）</t>
    <rPh sb="0" eb="2">
      <t>シュウニュウ</t>
    </rPh>
    <rPh sb="2" eb="4">
      <t>ルイケイ</t>
    </rPh>
    <rPh sb="5" eb="7">
      <t>カンキョウ</t>
    </rPh>
    <rPh sb="7" eb="10">
      <t>ゾウヨゼイ</t>
    </rPh>
    <phoneticPr fontId="2"/>
  </si>
  <si>
    <t>収支</t>
    <rPh sb="0" eb="2">
      <t>シュウシ</t>
    </rPh>
    <phoneticPr fontId="2"/>
  </si>
  <si>
    <t>集積計画事業実施期間</t>
    <rPh sb="0" eb="2">
      <t>シュウセキ</t>
    </rPh>
    <rPh sb="2" eb="4">
      <t>ケイカク</t>
    </rPh>
    <rPh sb="4" eb="6">
      <t>ジギョウ</t>
    </rPh>
    <rPh sb="6" eb="8">
      <t>ジッシ</t>
    </rPh>
    <rPh sb="8" eb="10">
      <t>キカン</t>
    </rPh>
    <phoneticPr fontId="2"/>
  </si>
  <si>
    <t>（人、筆、年）</t>
    <rPh sb="1" eb="2">
      <t>ニン</t>
    </rPh>
    <rPh sb="3" eb="4">
      <t>フデ</t>
    </rPh>
    <rPh sb="5" eb="6">
      <t>ネン</t>
    </rPh>
    <phoneticPr fontId="2"/>
  </si>
  <si>
    <t>円/年　意向調査・集積計画実施費用</t>
    <rPh sb="0" eb="1">
      <t>エン</t>
    </rPh>
    <rPh sb="2" eb="3">
      <t>ネン</t>
    </rPh>
    <rPh sb="4" eb="6">
      <t>イコウ</t>
    </rPh>
    <rPh sb="6" eb="8">
      <t>チョウサ</t>
    </rPh>
    <rPh sb="9" eb="11">
      <t>シュウセキ</t>
    </rPh>
    <rPh sb="11" eb="13">
      <t>ケイカク</t>
    </rPh>
    <rPh sb="13" eb="15">
      <t>ジッシ</t>
    </rPh>
    <rPh sb="15" eb="17">
      <t>ヒヨウ</t>
    </rPh>
    <phoneticPr fontId="2"/>
  </si>
  <si>
    <t>林地台帳整備等</t>
    <rPh sb="0" eb="2">
      <t>リンチ</t>
    </rPh>
    <rPh sb="2" eb="4">
      <t>ダイチョウ</t>
    </rPh>
    <rPh sb="4" eb="6">
      <t>セイビ</t>
    </rPh>
    <rPh sb="6" eb="7">
      <t>トウ</t>
    </rPh>
    <phoneticPr fontId="2"/>
  </si>
  <si>
    <t>■森林経営管理制度　事業収支シミュレーション（意向調査～集積計画）</t>
    <rPh sb="1" eb="3">
      <t>シンリン</t>
    </rPh>
    <rPh sb="3" eb="5">
      <t>ケイエイ</t>
    </rPh>
    <rPh sb="5" eb="7">
      <t>カンリ</t>
    </rPh>
    <rPh sb="7" eb="9">
      <t>セイド</t>
    </rPh>
    <rPh sb="10" eb="12">
      <t>ジギョウ</t>
    </rPh>
    <rPh sb="12" eb="14">
      <t>シュウシ</t>
    </rPh>
    <rPh sb="23" eb="25">
      <t>イコウ</t>
    </rPh>
    <rPh sb="25" eb="27">
      <t>チョウサ</t>
    </rPh>
    <rPh sb="28" eb="30">
      <t>シュウセキ</t>
    </rPh>
    <rPh sb="30" eb="32">
      <t>ケイカク</t>
    </rPh>
    <phoneticPr fontId="2"/>
  </si>
  <si>
    <t>アンケート及び訪問</t>
    <rPh sb="5" eb="6">
      <t>オヨ</t>
    </rPh>
    <rPh sb="7" eb="9">
      <t>ホウモン</t>
    </rPh>
    <phoneticPr fontId="2"/>
  </si>
  <si>
    <t>境界明確化・計画案策定</t>
    <rPh sb="0" eb="5">
      <t>キョウカイメイカクカ</t>
    </rPh>
    <rPh sb="6" eb="8">
      <t>ケイカク</t>
    </rPh>
    <rPh sb="8" eb="11">
      <t>アンサクテイ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</si>
</sst>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3" fillId="2" borderId="16" xfId="0" applyFont="1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3" borderId="0" xfId="1" applyNumberFormat="1" applyFont="1" applyFill="1">
      <alignment vertical="center"/>
    </xf>
    <xf numFmtId="38" fontId="0" fillId="4" borderId="6" xfId="1" applyFont="1" applyFill="1" applyBorder="1">
      <alignment vertical="center"/>
    </xf>
    <xf numFmtId="38" fontId="0" fillId="4" borderId="5" xfId="1" applyFont="1" applyFill="1" applyBorder="1">
      <alignment vertical="center"/>
    </xf>
    <xf numFmtId="38" fontId="0" fillId="0" borderId="7" xfId="1" applyFont="1" applyBorder="1">
      <alignment vertical="center"/>
    </xf>
    <xf numFmtId="38" fontId="0" fillId="5" borderId="1" xfId="1" applyFont="1" applyFill="1" applyBorder="1">
      <alignment vertical="center"/>
    </xf>
    <xf numFmtId="38" fontId="0" fillId="5" borderId="1" xfId="1" applyNumberFormat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22" xfId="1" applyFont="1" applyBorder="1">
      <alignment vertical="center"/>
    </xf>
    <xf numFmtId="38" fontId="0" fillId="5" borderId="22" xfId="1" applyFont="1" applyFill="1" applyBorder="1">
      <alignment vertical="center"/>
    </xf>
    <xf numFmtId="38" fontId="0" fillId="0" borderId="23" xfId="1" applyFont="1" applyBorder="1">
      <alignment vertical="center"/>
    </xf>
    <xf numFmtId="38" fontId="0" fillId="6" borderId="4" xfId="1" applyFont="1" applyFill="1" applyBorder="1">
      <alignment vertical="center"/>
    </xf>
    <xf numFmtId="38" fontId="0" fillId="0" borderId="0" xfId="0" applyNumberFormat="1">
      <alignment vertical="center"/>
    </xf>
    <xf numFmtId="0" fontId="0" fillId="4" borderId="0" xfId="0" applyFill="1" applyBorder="1">
      <alignment vertical="center"/>
    </xf>
    <xf numFmtId="38" fontId="0" fillId="4" borderId="0" xfId="1" applyFont="1" applyFill="1" applyBorder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38" fontId="0" fillId="2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42566325544688E-2"/>
          <c:y val="0.25640365647839003"/>
          <c:w val="0.67793679642898974"/>
          <c:h val="0.65294055750828328"/>
        </c:manualLayout>
      </c:layout>
      <c:lineChart>
        <c:grouping val="standard"/>
        <c:varyColors val="0"/>
        <c:ser>
          <c:idx val="0"/>
          <c:order val="0"/>
          <c:tx>
            <c:strRef>
              <c:f>'年間推移(10年 15年）'!$B$4</c:f>
              <c:strCache>
                <c:ptCount val="1"/>
                <c:pt idx="0">
                  <c:v>環境贈与税収入</c:v>
                </c:pt>
              </c:strCache>
            </c:strRef>
          </c:tx>
          <c:spPr>
            <a:ln w="50800"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strRef>
              <c:f>'年間推移(10年 15年）'!$D$3:$M$3</c:f>
              <c:strCache>
                <c:ptCount val="10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</c:strCache>
            </c:strRef>
          </c:cat>
          <c:val>
            <c:numRef>
              <c:f>'年間推移(10年 15年）'!$D$4:$M$4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'年間推移(10年 15年）'!$B$5</c:f>
              <c:strCache>
                <c:ptCount val="1"/>
                <c:pt idx="0">
                  <c:v>管理制度作業支出（50%外注）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</c:spPr>
          </c:marker>
          <c:cat>
            <c:strRef>
              <c:f>'年間推移(10年 15年）'!$D$3:$M$3</c:f>
              <c:strCache>
                <c:ptCount val="10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</c:strCache>
            </c:strRef>
          </c:cat>
          <c:val>
            <c:numRef>
              <c:f>'年間推移(10年 15年）'!$D$5:$M$5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'年間推移(10年 15年）'!$B$6</c:f>
              <c:strCache>
                <c:ptCount val="1"/>
                <c:pt idx="0">
                  <c:v>管理制度作業支出（100%外注）</c:v>
                </c:pt>
              </c:strCache>
            </c:strRef>
          </c:tx>
          <c:spPr>
            <a:ln>
              <a:prstDash val="solid"/>
            </a:ln>
          </c:spPr>
          <c:marker>
            <c:symbol val="circle"/>
            <c:size val="7"/>
          </c:marker>
          <c:cat>
            <c:strRef>
              <c:f>'年間推移(10年 15年）'!$D$3:$M$3</c:f>
              <c:strCache>
                <c:ptCount val="10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</c:strCache>
            </c:strRef>
          </c:cat>
          <c:val>
            <c:numRef>
              <c:f>'年間推移(10年 15年）'!$D$6:$M$6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'年間推移(10年 15年）'!$B$7</c:f>
              <c:strCache>
                <c:ptCount val="1"/>
                <c:pt idx="0">
                  <c:v>管理制度以外支出可能額（50％外注）</c:v>
                </c:pt>
              </c:strCache>
            </c:strRef>
          </c:tx>
          <c:spPr>
            <a:ln w="38100">
              <a:prstDash val="dash"/>
            </a:ln>
          </c:spPr>
          <c:cat>
            <c:strRef>
              <c:f>'年間推移(10年 15年）'!$D$3:$M$3</c:f>
              <c:strCache>
                <c:ptCount val="10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</c:strCache>
            </c:strRef>
          </c:cat>
          <c:val>
            <c:numRef>
              <c:f>'年間推移(10年 15年）'!$D$7:$M$7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'年間推移(10年 15年）'!$B$8</c:f>
              <c:strCache>
                <c:ptCount val="1"/>
                <c:pt idx="0">
                  <c:v>管理制度以外支出可能額（100％外注）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cat>
            <c:strRef>
              <c:f>'年間推移(10年 15年）'!$D$3:$M$3</c:f>
              <c:strCache>
                <c:ptCount val="10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</c:strCache>
            </c:strRef>
          </c:cat>
          <c:val>
            <c:numRef>
              <c:f>'年間推移(10年 15年）'!$D$8:$M$8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55456"/>
        <c:axId val="181383680"/>
      </c:lineChart>
      <c:catAx>
        <c:axId val="191955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81383680"/>
        <c:crosses val="autoZero"/>
        <c:auto val="1"/>
        <c:lblAlgn val="ctr"/>
        <c:lblOffset val="100"/>
        <c:noMultiLvlLbl val="0"/>
      </c:catAx>
      <c:valAx>
        <c:axId val="18138368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1955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61776678374198E-2"/>
          <c:y val="0.10932172240078455"/>
          <c:w val="0.75664020839033541"/>
          <c:h val="0.81652054727054912"/>
        </c:manualLayout>
      </c:layout>
      <c:lineChart>
        <c:grouping val="standard"/>
        <c:varyColors val="0"/>
        <c:ser>
          <c:idx val="0"/>
          <c:order val="0"/>
          <c:tx>
            <c:strRef>
              <c:f>'年間推移(10年 15年）'!$B$10</c:f>
              <c:strCache>
                <c:ptCount val="1"/>
                <c:pt idx="0">
                  <c:v>環境贈与税収入</c:v>
                </c:pt>
              </c:strCache>
            </c:strRef>
          </c:tx>
          <c:spPr>
            <a:ln w="38100"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</c:spPr>
          </c:marker>
          <c:cat>
            <c:strRef>
              <c:f>'年間推移(10年 15年）'!$D$9:$R$9</c:f>
              <c:strCache>
                <c:ptCount val="15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</c:strCache>
            </c:strRef>
          </c:cat>
          <c:val>
            <c:numRef>
              <c:f>'年間推移(10年 15年）'!$D$10:$R$10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'年間推移(10年 15年）'!$B$11</c:f>
              <c:strCache>
                <c:ptCount val="1"/>
                <c:pt idx="0">
                  <c:v>管理制度作業支出（50%外注）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</c:spPr>
          </c:marker>
          <c:cat>
            <c:strRef>
              <c:f>'年間推移(10年 15年）'!$D$9:$R$9</c:f>
              <c:strCache>
                <c:ptCount val="15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</c:strCache>
            </c:strRef>
          </c:cat>
          <c:val>
            <c:numRef>
              <c:f>'年間推移(10年 15年）'!$D$11:$R$11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'年間推移(10年 15年）'!$B$12</c:f>
              <c:strCache>
                <c:ptCount val="1"/>
                <c:pt idx="0">
                  <c:v>管理制度作業支出（100%外注）</c:v>
                </c:pt>
              </c:strCache>
            </c:strRef>
          </c:tx>
          <c:marker>
            <c:symbol val="circle"/>
            <c:size val="7"/>
          </c:marker>
          <c:cat>
            <c:strRef>
              <c:f>'年間推移(10年 15年）'!$D$9:$R$9</c:f>
              <c:strCache>
                <c:ptCount val="15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</c:strCache>
            </c:strRef>
          </c:cat>
          <c:val>
            <c:numRef>
              <c:f>'年間推移(10年 15年）'!$D$12:$R$12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'年間推移(10年 15年）'!$B$13</c:f>
              <c:strCache>
                <c:ptCount val="1"/>
                <c:pt idx="0">
                  <c:v>管理制度以外支出可能額（50％外注）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  <a:prstDash val="dash"/>
            </a:ln>
          </c:spPr>
          <c:cat>
            <c:strRef>
              <c:f>'年間推移(10年 15年）'!$D$9:$R$9</c:f>
              <c:strCache>
                <c:ptCount val="15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</c:strCache>
            </c:strRef>
          </c:cat>
          <c:val>
            <c:numRef>
              <c:f>'年間推移(10年 15年）'!$D$13:$R$13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'年間推移(10年 15年）'!$B$14</c:f>
              <c:strCache>
                <c:ptCount val="1"/>
                <c:pt idx="0">
                  <c:v>管理制度以外支出可能額（100％外注）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cat>
            <c:strRef>
              <c:f>'年間推移(10年 15年）'!$D$9:$R$9</c:f>
              <c:strCache>
                <c:ptCount val="15"/>
                <c:pt idx="0">
                  <c:v>1年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</c:strCache>
            </c:strRef>
          </c:cat>
          <c:val>
            <c:numRef>
              <c:f>'年間推移(10年 15年）'!$D$14:$R$14</c:f>
              <c:numCache>
                <c:formatCode>#,##0_);[Red]\(#,##0\)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12864"/>
        <c:axId val="144390336"/>
      </c:lineChart>
      <c:catAx>
        <c:axId val="19261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4390336"/>
        <c:crosses val="autoZero"/>
        <c:auto val="1"/>
        <c:lblAlgn val="ctr"/>
        <c:lblOffset val="100"/>
        <c:noMultiLvlLbl val="0"/>
      </c:catAx>
      <c:valAx>
        <c:axId val="1443903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261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236763</xdr:colOff>
      <xdr:row>14</xdr:row>
      <xdr:rowOff>163284</xdr:rowOff>
    </xdr:from>
    <xdr:to>
      <xdr:col>12</xdr:col>
      <xdr:colOff>571500</xdr:colOff>
      <xdr:row>35</xdr:row>
      <xdr:rowOff>69395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491218</xdr:colOff>
      <xdr:row>38</xdr:row>
      <xdr:rowOff>172810</xdr:rowOff>
    </xdr:from>
    <xdr:to>
      <xdr:col>16</xdr:col>
      <xdr:colOff>748393</xdr:colOff>
      <xdr:row>64</xdr:row>
      <xdr:rowOff>40820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15</xdr:row>
      <xdr:rowOff>108857</xdr:rowOff>
    </xdr:from>
    <xdr:to>
      <xdr:col>3</xdr:col>
      <xdr:colOff>843643</xdr:colOff>
      <xdr:row>17</xdr:row>
      <xdr:rowOff>108857</xdr:rowOff>
    </xdr:to>
    <xdr:sp macro="" textlink="">
      <xdr:nvSpPr>
        <xdr:cNvPr id="4" name="テキスト ボックス 3"/>
        <xdr:cNvSpPr txBox="1"/>
      </xdr:nvSpPr>
      <xdr:spPr>
        <a:xfrm>
          <a:off x="870857" y="2939143"/>
          <a:ext cx="3959679" cy="353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■意向調査－集積計画作業期間　</a:t>
          </a:r>
          <a:r>
            <a:rPr kumimoji="1" lang="en-US" altLang="ja-JP" sz="1100"/>
            <a:t>10</a:t>
          </a:r>
          <a:r>
            <a:rPr kumimoji="1" lang="ja-JP" altLang="en-US" sz="1100"/>
            <a:t>年間　収支推移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517072</xdr:colOff>
      <xdr:row>23</xdr:row>
      <xdr:rowOff>13607</xdr:rowOff>
    </xdr:from>
    <xdr:to>
      <xdr:col>5</xdr:col>
      <xdr:colOff>517073</xdr:colOff>
      <xdr:row>33</xdr:row>
      <xdr:rowOff>81643</xdr:rowOff>
    </xdr:to>
    <xdr:cxnSp macro="">
      <xdr:nvCxnSpPr>
        <xdr:cNvPr id="6" name="直線矢印コネクタ 5"/>
        <xdr:cNvCxnSpPr/>
      </xdr:nvCxnSpPr>
      <xdr:spPr>
        <a:xfrm>
          <a:off x="6259286" y="4082143"/>
          <a:ext cx="1" cy="1836964"/>
        </a:xfrm>
        <a:prstGeom prst="straightConnector1">
          <a:avLst/>
        </a:prstGeom>
        <a:ln w="44450">
          <a:solidFill>
            <a:schemeClr val="accent4">
              <a:lumMod val="75000"/>
            </a:schemeClr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68036</xdr:colOff>
      <xdr:row>24</xdr:row>
      <xdr:rowOff>0</xdr:rowOff>
    </xdr:from>
    <xdr:to>
      <xdr:col>6</xdr:col>
      <xdr:colOff>68037</xdr:colOff>
      <xdr:row>33</xdr:row>
      <xdr:rowOff>95250</xdr:rowOff>
    </xdr:to>
    <xdr:cxnSp macro="">
      <xdr:nvCxnSpPr>
        <xdr:cNvPr id="8" name="直線矢印コネクタ 7"/>
        <xdr:cNvCxnSpPr/>
      </xdr:nvCxnSpPr>
      <xdr:spPr>
        <a:xfrm>
          <a:off x="6585857" y="4245429"/>
          <a:ext cx="1" cy="1687285"/>
        </a:xfrm>
        <a:prstGeom prst="straightConnector1">
          <a:avLst/>
        </a:prstGeom>
        <a:ln w="44450">
          <a:solidFill>
            <a:schemeClr val="tx2">
              <a:lumMod val="60000"/>
              <a:lumOff val="40000"/>
            </a:schemeClr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503465</xdr:colOff>
      <xdr:row>45</xdr:row>
      <xdr:rowOff>122464</xdr:rowOff>
    </xdr:from>
    <xdr:to>
      <xdr:col>6</xdr:col>
      <xdr:colOff>517072</xdr:colOff>
      <xdr:row>62</xdr:row>
      <xdr:rowOff>78817</xdr:rowOff>
    </xdr:to>
    <xdr:cxnSp macro="">
      <xdr:nvCxnSpPr>
        <xdr:cNvPr id="20" name="直線矢印コネクタ 19"/>
        <xdr:cNvCxnSpPr/>
      </xdr:nvCxnSpPr>
      <xdr:spPr>
        <a:xfrm>
          <a:off x="7021286" y="8082643"/>
          <a:ext cx="13607" cy="2963531"/>
        </a:xfrm>
        <a:prstGeom prst="straightConnector1">
          <a:avLst/>
        </a:prstGeom>
        <a:ln w="44450">
          <a:solidFill>
            <a:schemeClr val="accent4">
              <a:lumMod val="75000"/>
            </a:schemeClr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40821</xdr:colOff>
      <xdr:row>46</xdr:row>
      <xdr:rowOff>95250</xdr:rowOff>
    </xdr:from>
    <xdr:to>
      <xdr:col>7</xdr:col>
      <xdr:colOff>54428</xdr:colOff>
      <xdr:row>62</xdr:row>
      <xdr:rowOff>81643</xdr:rowOff>
    </xdr:to>
    <xdr:cxnSp macro="">
      <xdr:nvCxnSpPr>
        <xdr:cNvPr id="21" name="直線矢印コネクタ 20"/>
        <xdr:cNvCxnSpPr/>
      </xdr:nvCxnSpPr>
      <xdr:spPr>
        <a:xfrm>
          <a:off x="7334250" y="8232321"/>
          <a:ext cx="13607" cy="2816679"/>
        </a:xfrm>
        <a:prstGeom prst="straightConnector1">
          <a:avLst/>
        </a:prstGeom>
        <a:ln w="44450">
          <a:solidFill>
            <a:schemeClr val="tx2">
              <a:lumMod val="60000"/>
              <a:lumOff val="40000"/>
            </a:schemeClr>
          </a:solidFill>
          <a:prstDash val="sys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0.01291</cdr:x>
      <cdr:y>0.01148</cdr:y>
    </cdr:from>
    <cdr:to>
      <cdr:x>0.28177</cdr:x>
      <cdr:y>0.07706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87595" y="51268"/>
          <a:ext cx="3906794" cy="29299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■意向調査－集積計画作業期間　</a:t>
          </a:r>
          <a:r>
            <a:rPr kumimoji="1" lang="en-US" altLang="ja-JP" sz="1100"/>
            <a:t>15</a:t>
          </a:r>
          <a:r>
            <a:rPr kumimoji="1" lang="ja-JP" altLang="en-US" sz="1100"/>
            <a:t>年間　収支推移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tabSelected="1" zoomScaleNormal="100" zoomScaleSheetLayoutView="90" workbookViewId="0">
      <selection activeCell="S4" sqref="S4"/>
    </sheetView>
  </sheetViews>
  <sheetFormatPr defaultRowHeight="13.5" x14ac:dyDescent="0.15"/>
  <cols>
    <col min="2" max="2" width="16.875" customWidth="1"/>
    <col min="3" max="3" width="22.125" customWidth="1"/>
    <col min="4" max="4" width="21" customWidth="1"/>
    <col min="5" max="5" width="19.625" customWidth="1"/>
    <col min="6" max="6" width="15.5" customWidth="1"/>
    <col min="8" max="8" width="4.25" customWidth="1"/>
    <col min="10" max="10" width="2.25" customWidth="1"/>
    <col min="11" max="11" width="14.125" style="5" customWidth="1"/>
    <col min="12" max="12" width="3" customWidth="1"/>
    <col min="13" max="13" width="5.5" customWidth="1"/>
    <col min="15" max="15" width="2.875" customWidth="1"/>
    <col min="16" max="16" width="2.625" customWidth="1"/>
    <col min="17" max="17" width="14.375" customWidth="1"/>
  </cols>
  <sheetData>
    <row r="1" spans="1:19" x14ac:dyDescent="0.15">
      <c r="A1" t="s">
        <v>86</v>
      </c>
    </row>
    <row r="2" spans="1:19" x14ac:dyDescent="0.15">
      <c r="F2" t="s">
        <v>4</v>
      </c>
    </row>
    <row r="3" spans="1:19" x14ac:dyDescent="0.15">
      <c r="A3" s="4" t="s">
        <v>27</v>
      </c>
      <c r="B3" s="4" t="s">
        <v>26</v>
      </c>
      <c r="C3" s="4" t="s">
        <v>78</v>
      </c>
      <c r="D3" s="4" t="s">
        <v>79</v>
      </c>
      <c r="E3" s="4" t="s">
        <v>80</v>
      </c>
      <c r="F3" s="4" t="s">
        <v>81</v>
      </c>
      <c r="H3" t="s">
        <v>71</v>
      </c>
    </row>
    <row r="4" spans="1:19" x14ac:dyDescent="0.15">
      <c r="A4" s="2" t="s">
        <v>0</v>
      </c>
      <c r="B4" s="8">
        <v>20</v>
      </c>
      <c r="C4" s="8" t="e">
        <f>+($Q$7/$I$17)*3</f>
        <v>#DIV/0!</v>
      </c>
      <c r="D4" s="8" t="e">
        <f t="shared" ref="D4:D15" si="0">+C4*B4/100</f>
        <v>#DIV/0!</v>
      </c>
      <c r="E4" s="8">
        <f>+$K$10*3+K11*2</f>
        <v>0</v>
      </c>
      <c r="F4" s="8" t="e">
        <f>+E4-D4</f>
        <v>#DIV/0!</v>
      </c>
      <c r="H4" t="s">
        <v>5</v>
      </c>
      <c r="I4" t="s">
        <v>6</v>
      </c>
      <c r="J4" t="s">
        <v>11</v>
      </c>
      <c r="K4" s="44">
        <v>30000</v>
      </c>
      <c r="L4" t="s">
        <v>12</v>
      </c>
      <c r="M4" t="s">
        <v>13</v>
      </c>
      <c r="N4" s="6">
        <f>+C19*C26*2/100</f>
        <v>0</v>
      </c>
      <c r="O4" t="s">
        <v>15</v>
      </c>
      <c r="P4" t="s">
        <v>22</v>
      </c>
      <c r="Q4" s="5">
        <f>+K4*N4</f>
        <v>0</v>
      </c>
      <c r="R4" t="s">
        <v>12</v>
      </c>
      <c r="S4" t="s">
        <v>87</v>
      </c>
    </row>
    <row r="5" spans="1:19" x14ac:dyDescent="0.15">
      <c r="A5" s="2"/>
      <c r="B5" s="9">
        <v>50</v>
      </c>
      <c r="C5" s="9" t="e">
        <f>+$C$4</f>
        <v>#DIV/0!</v>
      </c>
      <c r="D5" s="9" t="e">
        <f t="shared" si="0"/>
        <v>#DIV/0!</v>
      </c>
      <c r="E5" s="9">
        <f>+$E$4</f>
        <v>0</v>
      </c>
      <c r="F5" s="9" t="e">
        <f t="shared" ref="F5:F15" si="1">+E5-D5</f>
        <v>#DIV/0!</v>
      </c>
      <c r="H5" t="s">
        <v>7</v>
      </c>
      <c r="I5" t="s">
        <v>9</v>
      </c>
      <c r="J5" t="s">
        <v>11</v>
      </c>
      <c r="K5" s="44">
        <v>100000</v>
      </c>
      <c r="L5" t="s">
        <v>12</v>
      </c>
      <c r="M5" t="s">
        <v>13</v>
      </c>
      <c r="N5" s="6">
        <f>+C20*C26/100</f>
        <v>0</v>
      </c>
      <c r="O5" t="s">
        <v>33</v>
      </c>
      <c r="P5" t="s">
        <v>22</v>
      </c>
      <c r="Q5" s="5">
        <f t="shared" ref="Q5:Q6" si="2">+K5*N5</f>
        <v>0</v>
      </c>
      <c r="R5" t="s">
        <v>12</v>
      </c>
      <c r="S5" t="s">
        <v>88</v>
      </c>
    </row>
    <row r="6" spans="1:19" x14ac:dyDescent="0.15">
      <c r="A6" s="3"/>
      <c r="B6" s="38">
        <v>100</v>
      </c>
      <c r="C6" s="38" t="e">
        <f>+$C$4</f>
        <v>#DIV/0!</v>
      </c>
      <c r="D6" s="38" t="e">
        <f t="shared" si="0"/>
        <v>#DIV/0!</v>
      </c>
      <c r="E6" s="38">
        <f>+$E$4</f>
        <v>0</v>
      </c>
      <c r="F6" s="38" t="e">
        <f t="shared" si="1"/>
        <v>#DIV/0!</v>
      </c>
      <c r="H6" t="s">
        <v>8</v>
      </c>
      <c r="I6" t="s">
        <v>10</v>
      </c>
      <c r="J6" t="s">
        <v>11</v>
      </c>
      <c r="K6" s="44">
        <v>1000</v>
      </c>
      <c r="L6" t="s">
        <v>12</v>
      </c>
      <c r="M6" t="s">
        <v>13</v>
      </c>
      <c r="N6" s="6">
        <f>+C21*C26*2/100</f>
        <v>0</v>
      </c>
      <c r="O6" t="s">
        <v>14</v>
      </c>
      <c r="P6" t="s">
        <v>22</v>
      </c>
      <c r="Q6" s="5">
        <f t="shared" si="2"/>
        <v>0</v>
      </c>
      <c r="R6" t="s">
        <v>12</v>
      </c>
      <c r="S6" t="s">
        <v>85</v>
      </c>
    </row>
    <row r="7" spans="1:19" x14ac:dyDescent="0.15">
      <c r="A7" s="1" t="s">
        <v>1</v>
      </c>
      <c r="B7" s="8">
        <v>20</v>
      </c>
      <c r="C7" s="8" t="e">
        <f>+$C$4*5/3</f>
        <v>#DIV/0!</v>
      </c>
      <c r="D7" s="8" t="e">
        <f t="shared" si="0"/>
        <v>#DIV/0!</v>
      </c>
      <c r="E7" s="8">
        <f>+$E$4+$K$12*2</f>
        <v>0</v>
      </c>
      <c r="F7" s="8" t="e">
        <f t="shared" si="1"/>
        <v>#DIV/0!</v>
      </c>
      <c r="O7" t="s">
        <v>23</v>
      </c>
      <c r="Q7" s="27">
        <f>SUM(Q4:Q6)</f>
        <v>0</v>
      </c>
      <c r="R7" t="s">
        <v>12</v>
      </c>
    </row>
    <row r="8" spans="1:19" x14ac:dyDescent="0.15">
      <c r="A8" s="2"/>
      <c r="B8" s="9">
        <v>50</v>
      </c>
      <c r="C8" s="9" t="e">
        <f t="shared" ref="C8:C9" si="3">+$C$4*5/3</f>
        <v>#DIV/0!</v>
      </c>
      <c r="D8" s="9" t="e">
        <f t="shared" si="0"/>
        <v>#DIV/0!</v>
      </c>
      <c r="E8" s="9">
        <f>+$E$7</f>
        <v>0</v>
      </c>
      <c r="F8" s="9" t="e">
        <f t="shared" si="1"/>
        <v>#DIV/0!</v>
      </c>
      <c r="H8" t="s">
        <v>72</v>
      </c>
    </row>
    <row r="9" spans="1:19" x14ac:dyDescent="0.15">
      <c r="A9" s="3"/>
      <c r="B9" s="38">
        <v>100</v>
      </c>
      <c r="C9" s="38" t="e">
        <f t="shared" si="3"/>
        <v>#DIV/0!</v>
      </c>
      <c r="D9" s="38" t="e">
        <f t="shared" si="0"/>
        <v>#DIV/0!</v>
      </c>
      <c r="E9" s="38">
        <f>+$E$7</f>
        <v>0</v>
      </c>
      <c r="F9" s="38" t="e">
        <f t="shared" si="1"/>
        <v>#DIV/0!</v>
      </c>
      <c r="K9" s="5" t="s">
        <v>25</v>
      </c>
      <c r="M9" t="s">
        <v>21</v>
      </c>
      <c r="N9" t="s">
        <v>20</v>
      </c>
    </row>
    <row r="10" spans="1:19" x14ac:dyDescent="0.15">
      <c r="A10" s="1" t="s">
        <v>2</v>
      </c>
      <c r="B10" s="8">
        <v>20</v>
      </c>
      <c r="C10" s="8" t="e">
        <f>+$C$4*10/3</f>
        <v>#DIV/0!</v>
      </c>
      <c r="D10" s="8" t="e">
        <f t="shared" si="0"/>
        <v>#DIV/0!</v>
      </c>
      <c r="E10" s="8">
        <f>+$E$9++$K$13*5</f>
        <v>0</v>
      </c>
      <c r="F10" s="8" t="e">
        <f t="shared" si="1"/>
        <v>#DIV/0!</v>
      </c>
      <c r="H10" t="s">
        <v>5</v>
      </c>
      <c r="I10" t="s">
        <v>60</v>
      </c>
      <c r="J10" t="s">
        <v>11</v>
      </c>
      <c r="K10" s="6">
        <f>+C23</f>
        <v>0</v>
      </c>
      <c r="L10" t="s">
        <v>12</v>
      </c>
      <c r="M10" t="s">
        <v>17</v>
      </c>
      <c r="O10" t="s">
        <v>24</v>
      </c>
    </row>
    <row r="11" spans="1:19" x14ac:dyDescent="0.15">
      <c r="A11" s="2"/>
      <c r="B11" s="9">
        <v>50</v>
      </c>
      <c r="C11" s="9" t="e">
        <f t="shared" ref="C11:C12" si="4">+$C$4*10/3</f>
        <v>#DIV/0!</v>
      </c>
      <c r="D11" s="9" t="e">
        <f t="shared" si="0"/>
        <v>#DIV/0!</v>
      </c>
      <c r="E11" s="9">
        <f>+$E$9++$K$13*5</f>
        <v>0</v>
      </c>
      <c r="F11" s="28" t="e">
        <f t="shared" si="1"/>
        <v>#DIV/0!</v>
      </c>
      <c r="H11" t="s">
        <v>7</v>
      </c>
      <c r="I11" t="s">
        <v>61</v>
      </c>
      <c r="J11" t="s">
        <v>11</v>
      </c>
      <c r="K11" s="5">
        <f>+$K$10*2</f>
        <v>0</v>
      </c>
      <c r="M11" t="s">
        <v>35</v>
      </c>
      <c r="N11" t="s">
        <v>63</v>
      </c>
    </row>
    <row r="12" spans="1:19" x14ac:dyDescent="0.15">
      <c r="A12" s="3"/>
      <c r="B12" s="38">
        <v>100</v>
      </c>
      <c r="C12" s="38" t="e">
        <f t="shared" si="4"/>
        <v>#DIV/0!</v>
      </c>
      <c r="D12" s="38" t="e">
        <f t="shared" si="0"/>
        <v>#DIV/0!</v>
      </c>
      <c r="E12" s="38">
        <f>+$E$9++$K$13*5</f>
        <v>0</v>
      </c>
      <c r="F12" s="38" t="e">
        <f t="shared" si="1"/>
        <v>#DIV/0!</v>
      </c>
      <c r="H12" t="s">
        <v>8</v>
      </c>
      <c r="I12" t="s">
        <v>62</v>
      </c>
      <c r="J12" t="s">
        <v>11</v>
      </c>
      <c r="K12" s="5">
        <f>+$K$10*2.5</f>
        <v>0</v>
      </c>
      <c r="M12" t="s">
        <v>35</v>
      </c>
      <c r="N12" t="s">
        <v>64</v>
      </c>
    </row>
    <row r="13" spans="1:19" x14ac:dyDescent="0.15">
      <c r="A13" s="2" t="s">
        <v>3</v>
      </c>
      <c r="B13" s="8">
        <v>20</v>
      </c>
      <c r="C13" s="8" t="e">
        <f>+$C$4*15/3</f>
        <v>#DIV/0!</v>
      </c>
      <c r="D13" s="8" t="e">
        <f t="shared" si="0"/>
        <v>#DIV/0!</v>
      </c>
      <c r="E13" s="8">
        <f>+$E$12+$K$13*5</f>
        <v>0</v>
      </c>
      <c r="F13" s="29" t="e">
        <f t="shared" si="1"/>
        <v>#DIV/0!</v>
      </c>
      <c r="H13" t="s">
        <v>16</v>
      </c>
      <c r="I13" t="s">
        <v>66</v>
      </c>
      <c r="J13" t="s">
        <v>11</v>
      </c>
      <c r="K13" s="5">
        <f>+$K$10*3</f>
        <v>0</v>
      </c>
      <c r="M13" t="s">
        <v>38</v>
      </c>
      <c r="N13" t="s">
        <v>18</v>
      </c>
    </row>
    <row r="14" spans="1:19" x14ac:dyDescent="0.15">
      <c r="A14" s="2"/>
      <c r="B14" s="9">
        <v>50</v>
      </c>
      <c r="C14" s="9" t="e">
        <f t="shared" ref="C14:C15" si="5">+$C$4*15/3</f>
        <v>#DIV/0!</v>
      </c>
      <c r="D14" s="9" t="e">
        <f t="shared" si="0"/>
        <v>#DIV/0!</v>
      </c>
      <c r="E14" s="9">
        <f t="shared" ref="E14:E15" si="6">+$E$12+$K$13*4+$K$14</f>
        <v>0</v>
      </c>
      <c r="F14" s="28" t="e">
        <f t="shared" si="1"/>
        <v>#DIV/0!</v>
      </c>
      <c r="H14" t="s">
        <v>65</v>
      </c>
      <c r="I14" t="s">
        <v>74</v>
      </c>
      <c r="J14" t="s">
        <v>11</v>
      </c>
      <c r="K14" s="5">
        <f>+$K$10*3</f>
        <v>0</v>
      </c>
      <c r="M14" t="s">
        <v>38</v>
      </c>
      <c r="N14" t="s">
        <v>19</v>
      </c>
    </row>
    <row r="15" spans="1:19" x14ac:dyDescent="0.15">
      <c r="A15" s="3"/>
      <c r="B15" s="38">
        <v>100</v>
      </c>
      <c r="C15" s="38" t="e">
        <f t="shared" si="5"/>
        <v>#DIV/0!</v>
      </c>
      <c r="D15" s="38" t="e">
        <f t="shared" si="0"/>
        <v>#DIV/0!</v>
      </c>
      <c r="E15" s="38">
        <f t="shared" si="6"/>
        <v>0</v>
      </c>
      <c r="F15" s="38" t="e">
        <f t="shared" si="1"/>
        <v>#DIV/0!</v>
      </c>
    </row>
    <row r="16" spans="1:19" x14ac:dyDescent="0.15">
      <c r="H16" t="s">
        <v>73</v>
      </c>
      <c r="I16" t="s">
        <v>75</v>
      </c>
    </row>
    <row r="17" spans="1:16" x14ac:dyDescent="0.15">
      <c r="I17" s="39">
        <f>+C22</f>
        <v>0</v>
      </c>
      <c r="J17" t="s">
        <v>76</v>
      </c>
      <c r="K17" s="5" t="e">
        <f>+N5/I17</f>
        <v>#DIV/0!</v>
      </c>
      <c r="L17" t="s">
        <v>77</v>
      </c>
    </row>
    <row r="18" spans="1:16" ht="14.25" thickBot="1" x14ac:dyDescent="0.2">
      <c r="A18" t="s">
        <v>28</v>
      </c>
      <c r="C18" s="10" t="s">
        <v>83</v>
      </c>
      <c r="K18" s="5" t="e">
        <f>+Q7/I17</f>
        <v>#DIV/0!</v>
      </c>
      <c r="L18" t="s">
        <v>84</v>
      </c>
    </row>
    <row r="19" spans="1:16" ht="14.25" thickTop="1" x14ac:dyDescent="0.15">
      <c r="A19" s="12" t="s">
        <v>29</v>
      </c>
      <c r="B19" s="13"/>
      <c r="C19" s="21">
        <v>0</v>
      </c>
    </row>
    <row r="20" spans="1:16" x14ac:dyDescent="0.15">
      <c r="A20" s="14" t="s">
        <v>55</v>
      </c>
      <c r="B20" s="15"/>
      <c r="C20" s="22">
        <v>0</v>
      </c>
    </row>
    <row r="21" spans="1:16" x14ac:dyDescent="0.15">
      <c r="A21" s="24" t="s">
        <v>56</v>
      </c>
      <c r="B21" s="25"/>
      <c r="C21" s="26">
        <v>0</v>
      </c>
    </row>
    <row r="22" spans="1:16" x14ac:dyDescent="0.15">
      <c r="A22" s="24" t="s">
        <v>82</v>
      </c>
      <c r="B22" s="25"/>
      <c r="C22" s="26">
        <v>0</v>
      </c>
    </row>
    <row r="23" spans="1:16" ht="14.25" thickBot="1" x14ac:dyDescent="0.2">
      <c r="A23" s="16" t="s">
        <v>30</v>
      </c>
      <c r="B23" s="17"/>
      <c r="C23" s="23">
        <v>0</v>
      </c>
    </row>
    <row r="24" spans="1:16" s="42" customFormat="1" ht="14.25" thickTop="1" x14ac:dyDescent="0.15">
      <c r="A24" s="40"/>
      <c r="B24" s="40"/>
      <c r="C24" s="41"/>
      <c r="H24"/>
      <c r="I24"/>
      <c r="J24"/>
      <c r="K24" s="5"/>
      <c r="L24"/>
      <c r="M24"/>
      <c r="N24"/>
      <c r="O24"/>
      <c r="P24"/>
    </row>
    <row r="25" spans="1:16" ht="14.25" thickBot="1" x14ac:dyDescent="0.2">
      <c r="A25" s="11" t="s">
        <v>31</v>
      </c>
      <c r="C25" s="10" t="s">
        <v>32</v>
      </c>
      <c r="H25" s="42"/>
      <c r="I25" s="42"/>
      <c r="J25" s="42"/>
      <c r="K25" s="43"/>
      <c r="L25" s="42"/>
      <c r="M25" s="42"/>
      <c r="N25" s="42"/>
      <c r="O25" s="42"/>
      <c r="P25" s="42"/>
    </row>
    <row r="26" spans="1:16" ht="15" thickTop="1" thickBot="1" x14ac:dyDescent="0.2">
      <c r="A26" s="18" t="s">
        <v>57</v>
      </c>
      <c r="B26" s="19"/>
      <c r="C26" s="20">
        <v>0</v>
      </c>
    </row>
    <row r="27" spans="1:16" ht="14.25" thickTop="1" x14ac:dyDescent="0.15"/>
  </sheetData>
  <phoneticPr fontId="2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44"/>
  <sheetViews>
    <sheetView topLeftCell="A26" zoomScale="70" zoomScaleNormal="70" workbookViewId="0">
      <selection activeCell="P25" sqref="P25"/>
    </sheetView>
  </sheetViews>
  <sheetFormatPr defaultRowHeight="13.5" x14ac:dyDescent="0.15"/>
  <cols>
    <col min="1" max="1" width="9" style="5"/>
    <col min="2" max="2" width="31.5" style="5" customWidth="1"/>
    <col min="3" max="3" width="12" style="5" customWidth="1"/>
    <col min="4" max="4" width="12.875" style="5" bestFit="1" customWidth="1"/>
    <col min="5" max="18" width="10.25" style="5" bestFit="1" customWidth="1"/>
    <col min="19" max="19" width="11.375" style="5" bestFit="1" customWidth="1"/>
    <col min="20" max="16384" width="9" style="5"/>
  </cols>
  <sheetData>
    <row r="2" spans="1:19" x14ac:dyDescent="0.15">
      <c r="A2" s="6" t="s">
        <v>59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5"/>
    </row>
    <row r="3" spans="1:19" x14ac:dyDescent="0.15">
      <c r="A3" s="33" t="s">
        <v>43</v>
      </c>
      <c r="B3" s="35"/>
      <c r="C3" s="6" t="s">
        <v>58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38</v>
      </c>
      <c r="I3" s="6" t="s">
        <v>39</v>
      </c>
      <c r="J3" s="6" t="s">
        <v>40</v>
      </c>
      <c r="K3" s="6" t="s">
        <v>41</v>
      </c>
      <c r="L3" s="6" t="s">
        <v>42</v>
      </c>
      <c r="M3" s="6" t="s">
        <v>43</v>
      </c>
      <c r="N3" s="6"/>
      <c r="O3" s="6"/>
      <c r="P3" s="6"/>
      <c r="Q3" s="6"/>
      <c r="R3" s="6"/>
      <c r="S3" s="6" t="s">
        <v>50</v>
      </c>
    </row>
    <row r="4" spans="1:19" x14ac:dyDescent="0.15">
      <c r="A4" s="34"/>
      <c r="B4" s="35" t="s">
        <v>49</v>
      </c>
      <c r="C4" s="6"/>
      <c r="D4" s="6">
        <f>+'事業期間別 外注割合別事業収支'!$K$10</f>
        <v>0</v>
      </c>
      <c r="E4" s="6">
        <f>+'事業期間別 外注割合別事業収支'!K11</f>
        <v>0</v>
      </c>
      <c r="F4" s="6">
        <f>+E4</f>
        <v>0</v>
      </c>
      <c r="G4" s="6">
        <f>+'事業期間別 外注割合別事業収支'!K12</f>
        <v>0</v>
      </c>
      <c r="H4" s="6">
        <f>+G4</f>
        <v>0</v>
      </c>
      <c r="I4" s="6">
        <f>+'事業期間別 外注割合別事業収支'!K13</f>
        <v>0</v>
      </c>
      <c r="J4" s="6">
        <f>+I4</f>
        <v>0</v>
      </c>
      <c r="K4" s="6">
        <f>+J4</f>
        <v>0</v>
      </c>
      <c r="L4" s="6">
        <f>+J4</f>
        <v>0</v>
      </c>
      <c r="M4" s="6">
        <f>+J4</f>
        <v>0</v>
      </c>
      <c r="N4" s="6"/>
      <c r="O4" s="6"/>
      <c r="P4" s="6"/>
      <c r="Q4" s="6"/>
      <c r="R4" s="6"/>
      <c r="S4" s="6">
        <f>SUM(D4:R4)</f>
        <v>0</v>
      </c>
    </row>
    <row r="5" spans="1:19" x14ac:dyDescent="0.15">
      <c r="A5" s="34"/>
      <c r="B5" s="36" t="s">
        <v>51</v>
      </c>
      <c r="C5" s="31">
        <v>50</v>
      </c>
      <c r="D5" s="32">
        <f>+'事業期間別 外注割合別事業収支'!$Q$7*C5/100/10</f>
        <v>0</v>
      </c>
      <c r="E5" s="31">
        <f>+$D$5</f>
        <v>0</v>
      </c>
      <c r="F5" s="31">
        <f t="shared" ref="F5:M5" si="0">+$D$5</f>
        <v>0</v>
      </c>
      <c r="G5" s="31">
        <f t="shared" si="0"/>
        <v>0</v>
      </c>
      <c r="H5" s="31">
        <f t="shared" si="0"/>
        <v>0</v>
      </c>
      <c r="I5" s="31">
        <f t="shared" si="0"/>
        <v>0</v>
      </c>
      <c r="J5" s="31">
        <f t="shared" si="0"/>
        <v>0</v>
      </c>
      <c r="K5" s="31">
        <f t="shared" si="0"/>
        <v>0</v>
      </c>
      <c r="L5" s="31">
        <f t="shared" si="0"/>
        <v>0</v>
      </c>
      <c r="M5" s="31">
        <f t="shared" si="0"/>
        <v>0</v>
      </c>
      <c r="N5" s="6"/>
      <c r="O5" s="6"/>
      <c r="P5" s="6"/>
      <c r="Q5" s="6"/>
      <c r="R5" s="6"/>
      <c r="S5" s="31">
        <f t="shared" ref="S5:S8" si="1">SUM(D5:R5)</f>
        <v>0</v>
      </c>
    </row>
    <row r="6" spans="1:19" x14ac:dyDescent="0.15">
      <c r="A6" s="34"/>
      <c r="B6" s="35" t="s">
        <v>52</v>
      </c>
      <c r="C6" s="6">
        <v>100</v>
      </c>
      <c r="D6" s="6">
        <f>+'事業期間別 外注割合別事業収支'!$Q$7*C6/100/10</f>
        <v>0</v>
      </c>
      <c r="E6" s="6">
        <f>+$D$6</f>
        <v>0</v>
      </c>
      <c r="F6" s="6">
        <f t="shared" ref="F6:M6" si="2">+$D$6</f>
        <v>0</v>
      </c>
      <c r="G6" s="6">
        <f t="shared" si="2"/>
        <v>0</v>
      </c>
      <c r="H6" s="6">
        <f t="shared" si="2"/>
        <v>0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/>
      <c r="O6" s="6"/>
      <c r="P6" s="6"/>
      <c r="Q6" s="6"/>
      <c r="R6" s="6"/>
      <c r="S6" s="6">
        <f t="shared" si="1"/>
        <v>0</v>
      </c>
    </row>
    <row r="7" spans="1:19" x14ac:dyDescent="0.15">
      <c r="A7" s="34"/>
      <c r="B7" s="36" t="s">
        <v>53</v>
      </c>
      <c r="C7" s="31">
        <v>50</v>
      </c>
      <c r="D7" s="31">
        <f>+D4-D5</f>
        <v>0</v>
      </c>
      <c r="E7" s="31">
        <f t="shared" ref="E7:M7" si="3">+E4-E5</f>
        <v>0</v>
      </c>
      <c r="F7" s="31">
        <f t="shared" si="3"/>
        <v>0</v>
      </c>
      <c r="G7" s="31">
        <f t="shared" si="3"/>
        <v>0</v>
      </c>
      <c r="H7" s="31">
        <f t="shared" si="3"/>
        <v>0</v>
      </c>
      <c r="I7" s="31">
        <f t="shared" si="3"/>
        <v>0</v>
      </c>
      <c r="J7" s="31">
        <f t="shared" si="3"/>
        <v>0</v>
      </c>
      <c r="K7" s="31">
        <f t="shared" si="3"/>
        <v>0</v>
      </c>
      <c r="L7" s="31">
        <f t="shared" si="3"/>
        <v>0</v>
      </c>
      <c r="M7" s="31">
        <f t="shared" si="3"/>
        <v>0</v>
      </c>
      <c r="N7" s="6"/>
      <c r="O7" s="6"/>
      <c r="P7" s="6"/>
      <c r="Q7" s="6"/>
      <c r="R7" s="6"/>
      <c r="S7" s="31">
        <f t="shared" si="1"/>
        <v>0</v>
      </c>
    </row>
    <row r="8" spans="1:19" x14ac:dyDescent="0.15">
      <c r="A8" s="7"/>
      <c r="B8" s="35" t="s">
        <v>54</v>
      </c>
      <c r="C8" s="31">
        <v>100</v>
      </c>
      <c r="D8" s="6">
        <f>+D4-D6</f>
        <v>0</v>
      </c>
      <c r="E8" s="6">
        <f t="shared" ref="E8:M8" si="4">+E4-E6</f>
        <v>0</v>
      </c>
      <c r="F8" s="6">
        <f t="shared" si="4"/>
        <v>0</v>
      </c>
      <c r="G8" s="6">
        <f t="shared" si="4"/>
        <v>0</v>
      </c>
      <c r="H8" s="6">
        <f t="shared" si="4"/>
        <v>0</v>
      </c>
      <c r="I8" s="6">
        <f t="shared" si="4"/>
        <v>0</v>
      </c>
      <c r="J8" s="6">
        <f t="shared" si="4"/>
        <v>0</v>
      </c>
      <c r="K8" s="6">
        <f t="shared" si="4"/>
        <v>0</v>
      </c>
      <c r="L8" s="6">
        <f t="shared" si="4"/>
        <v>0</v>
      </c>
      <c r="M8" s="6">
        <f t="shared" si="4"/>
        <v>0</v>
      </c>
      <c r="N8" s="6"/>
      <c r="O8" s="6"/>
      <c r="P8" s="6"/>
      <c r="Q8" s="6"/>
      <c r="R8" s="6"/>
      <c r="S8" s="6">
        <f t="shared" si="1"/>
        <v>0</v>
      </c>
    </row>
    <row r="9" spans="1:19" x14ac:dyDescent="0.15">
      <c r="A9" s="33" t="s">
        <v>48</v>
      </c>
      <c r="B9" s="6"/>
      <c r="C9" s="6" t="s">
        <v>58</v>
      </c>
      <c r="D9" s="6" t="s">
        <v>34</v>
      </c>
      <c r="E9" s="6" t="s">
        <v>35</v>
      </c>
      <c r="F9" s="6" t="s">
        <v>36</v>
      </c>
      <c r="G9" s="6" t="s">
        <v>37</v>
      </c>
      <c r="H9" s="6" t="s">
        <v>38</v>
      </c>
      <c r="I9" s="6" t="s">
        <v>39</v>
      </c>
      <c r="J9" s="6" t="s">
        <v>40</v>
      </c>
      <c r="K9" s="6" t="s">
        <v>41</v>
      </c>
      <c r="L9" s="6" t="s">
        <v>42</v>
      </c>
      <c r="M9" s="6" t="s">
        <v>43</v>
      </c>
      <c r="N9" s="6" t="s">
        <v>44</v>
      </c>
      <c r="O9" s="6" t="s">
        <v>45</v>
      </c>
      <c r="P9" s="6" t="s">
        <v>46</v>
      </c>
      <c r="Q9" s="6" t="s">
        <v>47</v>
      </c>
      <c r="R9" s="6" t="s">
        <v>48</v>
      </c>
      <c r="S9" s="6" t="s">
        <v>50</v>
      </c>
    </row>
    <row r="10" spans="1:19" x14ac:dyDescent="0.15">
      <c r="A10" s="34"/>
      <c r="B10" s="6" t="s">
        <v>49</v>
      </c>
      <c r="C10" s="6"/>
      <c r="D10" s="6">
        <f>+D4</f>
        <v>0</v>
      </c>
      <c r="E10" s="6">
        <f t="shared" ref="E10:M10" si="5">+E4</f>
        <v>0</v>
      </c>
      <c r="F10" s="6">
        <f t="shared" si="5"/>
        <v>0</v>
      </c>
      <c r="G10" s="6">
        <f t="shared" si="5"/>
        <v>0</v>
      </c>
      <c r="H10" s="6">
        <f t="shared" si="5"/>
        <v>0</v>
      </c>
      <c r="I10" s="6">
        <f t="shared" si="5"/>
        <v>0</v>
      </c>
      <c r="J10" s="6">
        <f t="shared" si="5"/>
        <v>0</v>
      </c>
      <c r="K10" s="6">
        <f t="shared" si="5"/>
        <v>0</v>
      </c>
      <c r="L10" s="6">
        <f t="shared" si="5"/>
        <v>0</v>
      </c>
      <c r="M10" s="6">
        <f t="shared" si="5"/>
        <v>0</v>
      </c>
      <c r="N10" s="6">
        <f>+'事業期間別 外注割合別事業収支'!K13</f>
        <v>0</v>
      </c>
      <c r="O10" s="6">
        <f>+$N$10</f>
        <v>0</v>
      </c>
      <c r="P10" s="6">
        <f t="shared" ref="P10:Q10" si="6">+$N$10</f>
        <v>0</v>
      </c>
      <c r="Q10" s="6">
        <f t="shared" si="6"/>
        <v>0</v>
      </c>
      <c r="R10" s="6">
        <f>+'事業期間別 外注割合別事業収支'!K14</f>
        <v>0</v>
      </c>
      <c r="S10" s="6">
        <f>SUM(D10:R10)</f>
        <v>0</v>
      </c>
    </row>
    <row r="11" spans="1:19" x14ac:dyDescent="0.15">
      <c r="A11" s="34"/>
      <c r="B11" s="31" t="s">
        <v>51</v>
      </c>
      <c r="C11" s="31">
        <v>50</v>
      </c>
      <c r="D11" s="31">
        <f>+'事業期間別 外注割合別事業収支'!Q7*C5/100/15</f>
        <v>0</v>
      </c>
      <c r="E11" s="31">
        <f>+$D$11</f>
        <v>0</v>
      </c>
      <c r="F11" s="31">
        <f t="shared" ref="F11:R11" si="7">+$D$11</f>
        <v>0</v>
      </c>
      <c r="G11" s="31">
        <f t="shared" si="7"/>
        <v>0</v>
      </c>
      <c r="H11" s="31">
        <f t="shared" si="7"/>
        <v>0</v>
      </c>
      <c r="I11" s="31">
        <f t="shared" si="7"/>
        <v>0</v>
      </c>
      <c r="J11" s="31">
        <f t="shared" si="7"/>
        <v>0</v>
      </c>
      <c r="K11" s="31">
        <f t="shared" si="7"/>
        <v>0</v>
      </c>
      <c r="L11" s="31">
        <f t="shared" si="7"/>
        <v>0</v>
      </c>
      <c r="M11" s="31">
        <f t="shared" si="7"/>
        <v>0</v>
      </c>
      <c r="N11" s="31">
        <f t="shared" si="7"/>
        <v>0</v>
      </c>
      <c r="O11" s="31">
        <f t="shared" si="7"/>
        <v>0</v>
      </c>
      <c r="P11" s="31">
        <f t="shared" si="7"/>
        <v>0</v>
      </c>
      <c r="Q11" s="31">
        <f t="shared" si="7"/>
        <v>0</v>
      </c>
      <c r="R11" s="31">
        <f t="shared" si="7"/>
        <v>0</v>
      </c>
      <c r="S11" s="31">
        <f t="shared" ref="S11:S14" si="8">SUM(D11:R11)</f>
        <v>0</v>
      </c>
    </row>
    <row r="12" spans="1:19" x14ac:dyDescent="0.15">
      <c r="A12" s="34"/>
      <c r="B12" s="6" t="s">
        <v>52</v>
      </c>
      <c r="C12" s="6">
        <v>100</v>
      </c>
      <c r="D12" s="6">
        <f>+'事業期間別 外注割合別事業収支'!Q7*C12/100/15</f>
        <v>0</v>
      </c>
      <c r="E12" s="6">
        <f>+$D$12</f>
        <v>0</v>
      </c>
      <c r="F12" s="6">
        <f t="shared" ref="F12:R12" si="9">+$D$12</f>
        <v>0</v>
      </c>
      <c r="G12" s="6">
        <f t="shared" si="9"/>
        <v>0</v>
      </c>
      <c r="H12" s="6">
        <f t="shared" si="9"/>
        <v>0</v>
      </c>
      <c r="I12" s="6">
        <f t="shared" si="9"/>
        <v>0</v>
      </c>
      <c r="J12" s="6">
        <f t="shared" si="9"/>
        <v>0</v>
      </c>
      <c r="K12" s="6">
        <f t="shared" si="9"/>
        <v>0</v>
      </c>
      <c r="L12" s="6">
        <f t="shared" si="9"/>
        <v>0</v>
      </c>
      <c r="M12" s="6">
        <f t="shared" si="9"/>
        <v>0</v>
      </c>
      <c r="N12" s="6">
        <f t="shared" si="9"/>
        <v>0</v>
      </c>
      <c r="O12" s="6">
        <f t="shared" si="9"/>
        <v>0</v>
      </c>
      <c r="P12" s="6">
        <f t="shared" si="9"/>
        <v>0</v>
      </c>
      <c r="Q12" s="6">
        <f t="shared" si="9"/>
        <v>0</v>
      </c>
      <c r="R12" s="6">
        <f t="shared" si="9"/>
        <v>0</v>
      </c>
      <c r="S12" s="6">
        <f t="shared" si="8"/>
        <v>0</v>
      </c>
    </row>
    <row r="13" spans="1:19" x14ac:dyDescent="0.15">
      <c r="A13" s="34"/>
      <c r="B13" s="31" t="s">
        <v>53</v>
      </c>
      <c r="C13" s="31">
        <v>50</v>
      </c>
      <c r="D13" s="31">
        <f>+D10-D11</f>
        <v>0</v>
      </c>
      <c r="E13" s="31">
        <f t="shared" ref="E13:R13" si="10">+E10-E11</f>
        <v>0</v>
      </c>
      <c r="F13" s="31">
        <f t="shared" si="10"/>
        <v>0</v>
      </c>
      <c r="G13" s="31">
        <f t="shared" si="10"/>
        <v>0</v>
      </c>
      <c r="H13" s="31">
        <f t="shared" si="10"/>
        <v>0</v>
      </c>
      <c r="I13" s="31">
        <f t="shared" si="10"/>
        <v>0</v>
      </c>
      <c r="J13" s="31">
        <f t="shared" si="10"/>
        <v>0</v>
      </c>
      <c r="K13" s="31">
        <f t="shared" si="10"/>
        <v>0</v>
      </c>
      <c r="L13" s="31">
        <f t="shared" si="10"/>
        <v>0</v>
      </c>
      <c r="M13" s="31">
        <f t="shared" si="10"/>
        <v>0</v>
      </c>
      <c r="N13" s="31">
        <f t="shared" si="10"/>
        <v>0</v>
      </c>
      <c r="O13" s="31">
        <f t="shared" si="10"/>
        <v>0</v>
      </c>
      <c r="P13" s="31">
        <f t="shared" si="10"/>
        <v>0</v>
      </c>
      <c r="Q13" s="31">
        <f t="shared" si="10"/>
        <v>0</v>
      </c>
      <c r="R13" s="31">
        <f t="shared" si="10"/>
        <v>0</v>
      </c>
      <c r="S13" s="31">
        <f t="shared" si="8"/>
        <v>0</v>
      </c>
    </row>
    <row r="14" spans="1:19" x14ac:dyDescent="0.15">
      <c r="A14" s="7"/>
      <c r="B14" s="6" t="s">
        <v>54</v>
      </c>
      <c r="C14" s="6">
        <v>100</v>
      </c>
      <c r="D14" s="6">
        <f>+D10-D12</f>
        <v>0</v>
      </c>
      <c r="E14" s="6">
        <f t="shared" ref="E14:R14" si="11">+E10-E12</f>
        <v>0</v>
      </c>
      <c r="F14" s="6">
        <f t="shared" si="11"/>
        <v>0</v>
      </c>
      <c r="G14" s="6">
        <f t="shared" si="11"/>
        <v>0</v>
      </c>
      <c r="H14" s="6">
        <f t="shared" si="11"/>
        <v>0</v>
      </c>
      <c r="I14" s="6">
        <f t="shared" si="11"/>
        <v>0</v>
      </c>
      <c r="J14" s="6">
        <f t="shared" si="11"/>
        <v>0</v>
      </c>
      <c r="K14" s="6">
        <f t="shared" si="11"/>
        <v>0</v>
      </c>
      <c r="L14" s="6">
        <f t="shared" si="11"/>
        <v>0</v>
      </c>
      <c r="M14" s="6">
        <f t="shared" si="11"/>
        <v>0</v>
      </c>
      <c r="N14" s="6">
        <f t="shared" si="11"/>
        <v>0</v>
      </c>
      <c r="O14" s="6">
        <f t="shared" si="11"/>
        <v>0</v>
      </c>
      <c r="P14" s="6">
        <f t="shared" si="11"/>
        <v>0</v>
      </c>
      <c r="Q14" s="6">
        <f t="shared" si="11"/>
        <v>0</v>
      </c>
      <c r="R14" s="6">
        <f t="shared" si="11"/>
        <v>0</v>
      </c>
      <c r="S14" s="6">
        <f t="shared" si="8"/>
        <v>0</v>
      </c>
    </row>
    <row r="17" spans="14:17" x14ac:dyDescent="0.15">
      <c r="N17" s="5" t="s">
        <v>69</v>
      </c>
      <c r="P17" s="5">
        <v>10</v>
      </c>
      <c r="Q17" s="5" t="s">
        <v>70</v>
      </c>
    </row>
    <row r="18" spans="14:17" x14ac:dyDescent="0.15">
      <c r="N18" s="37" t="s">
        <v>67</v>
      </c>
      <c r="O18" s="37"/>
      <c r="P18" s="37">
        <f>+'事業期間別 外注割合別事業収支'!N5/10</f>
        <v>0</v>
      </c>
      <c r="Q18" s="37" t="s">
        <v>68</v>
      </c>
    </row>
    <row r="43" spans="18:21" x14ac:dyDescent="0.15">
      <c r="R43" s="5" t="s">
        <v>69</v>
      </c>
      <c r="T43" s="5">
        <v>15</v>
      </c>
      <c r="U43" s="5" t="s">
        <v>70</v>
      </c>
    </row>
    <row r="44" spans="18:21" x14ac:dyDescent="0.15">
      <c r="R44" s="37" t="s">
        <v>67</v>
      </c>
      <c r="S44" s="37"/>
      <c r="T44" s="37">
        <f>+'事業期間別 外注割合別事業収支'!N5/'年間推移(10年 15年）'!T43</f>
        <v>0</v>
      </c>
      <c r="U44" s="37" t="s">
        <v>68</v>
      </c>
    </row>
  </sheetData>
  <phoneticPr fontId="2"/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事業期間別 外注割合別事業収支</vt:lpstr>
      <vt:lpstr>年間推移(10年 15年）</vt:lpstr>
      <vt:lpstr>'事業期間別 外注割合別事業収支'!Print_Area</vt:lpstr>
      <vt:lpstr>'年間推移(10年 15年）'!Print_Area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n15110</dc:creator>
  <cp:lastModifiedBy>moritan</cp:lastModifiedBy>
  <cp:lastPrinted>2019-06-25T04:18:31Z</cp:lastPrinted>
  <dcterms:created xsi:type="dcterms:W3CDTF">2019-05-14T08:25:33Z</dcterms:created>
  <dcterms:modified xsi:type="dcterms:W3CDTF">2021-04-15T10:40:13Z</dcterms:modified>
</cp:coreProperties>
</file>